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i lieu theu\2025\Con bao so 11\Ho so ho tro thiet hai con bao so 10,11 (tong hop hoi tro)\Tong hop cac thon sau hop (chuan)\Ban Kem theo Niem yet\"/>
    </mc:Choice>
  </mc:AlternateContent>
  <bookViews>
    <workbookView xWindow="0" yWindow="0" windowWidth="20460" windowHeight="7890" activeTab="2"/>
  </bookViews>
  <sheets>
    <sheet name="Hang nam" sheetId="6" r:id="rId1"/>
    <sheet name="Lua" sheetId="5" r:id="rId2"/>
    <sheet name="Ao" sheetId="3" r:id="rId3"/>
  </sheets>
  <externalReferences>
    <externalReference r:id="rId4"/>
  </externalReferences>
  <definedNames>
    <definedName name="chuong_pl_3_name" localSheetId="2">Ao!$A$2</definedName>
    <definedName name="_xlnm.Print_Titles" localSheetId="0">'Hang nam'!$3:$5</definedName>
    <definedName name="_xlnm.Print_Titles" localSheetId="1">Lua!$3:$6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6" l="1"/>
  <c r="A2" i="5" s="1"/>
  <c r="H12" i="3" l="1"/>
  <c r="J16" i="5"/>
  <c r="H11" i="3" l="1"/>
  <c r="F12" i="3"/>
  <c r="F13" i="6" l="1"/>
  <c r="G13" i="6"/>
  <c r="H13" i="6"/>
  <c r="C13" i="6"/>
  <c r="J8" i="6"/>
  <c r="J9" i="5" l="1"/>
  <c r="F16" i="5"/>
  <c r="G16" i="5"/>
  <c r="A3" i="3" l="1"/>
  <c r="H9" i="3" l="1"/>
  <c r="H16" i="5" l="1"/>
  <c r="E12" i="6" l="1"/>
  <c r="J12" i="6" s="1"/>
  <c r="E15" i="5"/>
  <c r="J15" i="5" s="1"/>
  <c r="E14" i="5"/>
  <c r="J14" i="5" s="1"/>
  <c r="E13" i="5"/>
  <c r="J13" i="5" s="1"/>
  <c r="E12" i="5"/>
  <c r="J12" i="5" s="1"/>
  <c r="E11" i="5"/>
  <c r="J11" i="5" s="1"/>
  <c r="E11" i="6"/>
  <c r="J11" i="6" s="1"/>
  <c r="E10" i="5"/>
  <c r="E10" i="6"/>
  <c r="J10" i="6" l="1"/>
  <c r="J13" i="6" s="1"/>
  <c r="E13" i="6"/>
  <c r="E16" i="5"/>
  <c r="J10" i="5"/>
  <c r="C17" i="5" l="1"/>
  <c r="D13" i="6" l="1"/>
  <c r="C14" i="6" l="1"/>
</calcChain>
</file>

<file path=xl/sharedStrings.xml><?xml version="1.0" encoding="utf-8"?>
<sst xmlns="http://schemas.openxmlformats.org/spreadsheetml/2006/main" count="84" uniqueCount="53">
  <si>
    <t>TT</t>
  </si>
  <si>
    <t>Tổng giá trị thiệt hại</t>
  </si>
  <si>
    <t>tr.đồng</t>
  </si>
  <si>
    <t>(ha)</t>
  </si>
  <si>
    <t>Nuôi trồng thuỷ sản bán thâm canh, thâm canh trong ao (đầm/hầm)</t>
  </si>
  <si>
    <r>
      <t>Nuôi trồng thuỷ sản trong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bể, lồng, bè</t>
    </r>
  </si>
  <si>
    <t>Nuôi trồng thuỷ sản theo hình thức khác</t>
  </si>
  <si>
    <t>Ha diện tích nuôi bị thiệt hại</t>
  </si>
  <si>
    <t>T T</t>
  </si>
  <si>
    <t>Thiệt hại trên 70% diện tích</t>
  </si>
  <si>
    <t>Thiệt hại từ 30% đến 70% diện tích</t>
  </si>
  <si>
    <t>Diện tích lúa</t>
  </si>
  <si>
    <t>Cây hàng năm khác</t>
  </si>
  <si>
    <t>Sau gieo trồng từ 01 đến 10 ngày</t>
  </si>
  <si>
    <t>Sau gieo trồng từ 10 đến 45 ngày</t>
  </si>
  <si>
    <t>Sau gieo trồng trên 45 ngày</t>
  </si>
  <si>
    <t>Giai đoạn cây con (gieo trồng đến 1/3 thời gian sinh trưởng)</t>
  </si>
  <si>
    <r>
      <t>Giai đoạn cây đang phát triển (trên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1/3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2/3 thời gian sinh trưởng)</t>
    </r>
  </si>
  <si>
    <r>
      <t>Giai đoạn cận thu hoạch (trên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2/3 thời gian sinh trưởng)</t>
    </r>
  </si>
  <si>
    <r>
      <t>Sau gieo trồng từ 01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10 ngày</t>
    </r>
  </si>
  <si>
    <r>
      <t>Sau gieo trồng từ 10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45 ngày</t>
    </r>
  </si>
  <si>
    <r>
      <t>Sau gieo trồng 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45 ngày</t>
    </r>
  </si>
  <si>
    <r>
      <t>Giai đoạn cây đang phát triển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(trên 1/3 đến 2/3 thời gian sinh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trưởng)</t>
    </r>
  </si>
  <si>
    <r>
      <t>Giai đoạn cận thu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hoạch (trên 2/3 thời gian sinh trưởng)</t>
    </r>
  </si>
  <si>
    <t>Đơn giá hỗ trợ</t>
  </si>
  <si>
    <t>Thành tiền</t>
  </si>
  <si>
    <t>Ghi chú</t>
  </si>
  <si>
    <t>đồng/ha</t>
  </si>
  <si>
    <t>đồng</t>
  </si>
  <si>
    <t>Đơn giá hỗ trợ (Đồng/ha)</t>
  </si>
  <si>
    <t xml:space="preserve">Đơn giá </t>
  </si>
  <si>
    <t>Họ và Tên</t>
  </si>
  <si>
    <t>(Đồng/ha)</t>
  </si>
  <si>
    <t>(Đồng</t>
  </si>
  <si>
    <t>Họ Và Tên</t>
  </si>
  <si>
    <r>
      <t>100m</t>
    </r>
    <r>
      <rPr>
        <i/>
        <vertAlign val="superscript"/>
        <sz val="12"/>
        <color theme="1"/>
        <rFont val="Times New Roman"/>
        <family val="1"/>
      </rPr>
      <t>3</t>
    </r>
    <r>
      <rPr>
        <i/>
        <sz val="12"/>
        <color theme="1"/>
        <rFont val="Times New Roman"/>
        <family val="1"/>
      </rPr>
      <t xml:space="preserve"> thể tích nuôi bị thiệt hại</t>
    </r>
  </si>
  <si>
    <t>Thôn Mỏ Khang</t>
  </si>
  <si>
    <t>Phùng Vinh Quý</t>
  </si>
  <si>
    <t>Lý Tiến Hà</t>
  </si>
  <si>
    <t>Bàn Hữu Trung</t>
  </si>
  <si>
    <t>Hoàng Phúc So</t>
  </si>
  <si>
    <t>Bàn Tiến Kim</t>
  </si>
  <si>
    <t>Bàn Tiến Phúc</t>
  </si>
  <si>
    <t>Bàn Quý Đức</t>
  </si>
  <si>
    <t>Phùng Thị Líu</t>
  </si>
  <si>
    <t>Bàn Văn Thắng</t>
  </si>
  <si>
    <t>Tổng</t>
  </si>
  <si>
    <t>Tổng cộng (Ha)</t>
  </si>
  <si>
    <t>Tổng cộng (ha)</t>
  </si>
  <si>
    <t>Đợt cơn bão số 10,11</t>
  </si>
  <si>
    <t xml:space="preserve">Phụ Lục 3: TỔNG HỢP  HỖ TRỢ ĐỐI VỚI CÂY TRỒNG (CÂY HÀNG NĂM) BỊ THIỆT HẠI DO THIÊN TAI (Thôn Mỏ Khang) </t>
  </si>
  <si>
    <t>Phụ lục 1: TỔNG HỢP  HỖ TRỢ ĐỐI VỚI CÂY LÚA BỊ THIỆT HẠI DO THIÊN TAI (Thôn Mỏ Khang)</t>
  </si>
  <si>
    <t>Phụ lục 5: TỔNG HỢP  HỖ TRỢ ĐỐI VỚI THỦY SẢN BỊ THIỆT HẠI DO THIÊN TAI (Thôn Mỏ Khang)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</si>
</sst>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* #,##0.000_);_(* \(#,##0.000\);_(* &quot;-&quot;??_);_(@_)"/>
    <numFmt numFmtId="167" formatCode="_(* #,##0.000_);_(* \(#,##0.000\);_(* &quot;-&quot;?_);_(@_)"/>
    <numFmt numFmtId="168" formatCode="0.000"/>
  </numFmts>
  <fonts count="10" x14ac:knownFonts="1">
    <font>
      <sz val="12"/>
      <color theme="1"/>
      <name val="Times New Roman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i/>
      <vertAlign val="superscript"/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Fill="1"/>
    <xf numFmtId="164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164" fontId="6" fillId="0" borderId="1" xfId="0" applyNumberFormat="1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1" fillId="0" borderId="1" xfId="1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164" fontId="6" fillId="0" borderId="1" xfId="1" applyNumberFormat="1" applyFont="1" applyFill="1" applyBorder="1"/>
    <xf numFmtId="0" fontId="5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6" fillId="2" borderId="0" xfId="0" applyFont="1" applyFill="1"/>
    <xf numFmtId="43" fontId="0" fillId="0" borderId="0" xfId="0" applyNumberFormat="1" applyFill="1"/>
    <xf numFmtId="164" fontId="6" fillId="0" borderId="0" xfId="0" applyNumberFormat="1" applyFont="1" applyFill="1"/>
    <xf numFmtId="164" fontId="2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ill="1"/>
    <xf numFmtId="0" fontId="5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5" fillId="0" borderId="0" xfId="0" applyFont="1" applyFill="1"/>
    <xf numFmtId="164" fontId="5" fillId="0" borderId="1" xfId="0" applyNumberFormat="1" applyFont="1" applyFill="1" applyBorder="1"/>
    <xf numFmtId="165" fontId="5" fillId="0" borderId="1" xfId="1" applyNumberFormat="1" applyFont="1" applyFill="1" applyBorder="1"/>
    <xf numFmtId="165" fontId="6" fillId="0" borderId="0" xfId="1" applyNumberFormat="1" applyFont="1" applyFill="1" applyBorder="1"/>
    <xf numFmtId="165" fontId="6" fillId="0" borderId="0" xfId="1" applyNumberFormat="1" applyFont="1" applyFill="1"/>
    <xf numFmtId="164" fontId="5" fillId="0" borderId="1" xfId="1" applyNumberFormat="1" applyFont="1" applyFill="1" applyBorder="1"/>
    <xf numFmtId="0" fontId="7" fillId="0" borderId="0" xfId="0" applyFont="1" applyFill="1" applyBorder="1"/>
    <xf numFmtId="0" fontId="7" fillId="0" borderId="0" xfId="0" applyFont="1" applyFill="1"/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/>
    <xf numFmtId="0" fontId="1" fillId="0" borderId="0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6" fontId="5" fillId="0" borderId="1" xfId="1" applyNumberFormat="1" applyFont="1" applyFill="1" applyBorder="1"/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168" fontId="5" fillId="0" borderId="1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7" fontId="5" fillId="0" borderId="3" xfId="0" applyNumberFormat="1" applyFont="1" applyFill="1" applyBorder="1" applyAlignment="1">
      <alignment horizontal="left"/>
    </xf>
    <xf numFmtId="167" fontId="5" fillId="0" borderId="4" xfId="0" applyNumberFormat="1" applyFont="1" applyFill="1" applyBorder="1" applyAlignment="1">
      <alignment horizontal="left"/>
    </xf>
    <xf numFmtId="167" fontId="5" fillId="0" borderId="2" xfId="0" applyNumberFormat="1" applyFont="1" applyFill="1" applyBorder="1" applyAlignment="1">
      <alignment horizontal="left"/>
    </xf>
    <xf numFmtId="0" fontId="7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Ban%20Lu%20oki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m Nghiep"/>
      <sheetName val="Lua"/>
      <sheetName val="Hang nam"/>
      <sheetName val="Ao"/>
    </sheetNames>
    <sheetDataSet>
      <sheetData sheetId="0">
        <row r="3">
          <cell r="A3" t="str">
            <v>(Kèm theo Thông báo  số 79/TB-UBND ngày 10/11/2025 của UBND xã Tân Kỳ)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3"/>
  <sheetViews>
    <sheetView zoomScale="77" zoomScaleNormal="77" workbookViewId="0">
      <selection activeCell="D5" sqref="D5"/>
    </sheetView>
  </sheetViews>
  <sheetFormatPr defaultRowHeight="18.75" x14ac:dyDescent="0.3"/>
  <cols>
    <col min="1" max="1" width="7.5" style="3" customWidth="1"/>
    <col min="2" max="2" width="28" style="3" customWidth="1"/>
    <col min="3" max="3" width="20" style="3" customWidth="1"/>
    <col min="4" max="5" width="16.875" style="3" customWidth="1"/>
    <col min="6" max="6" width="17.875" style="3" customWidth="1"/>
    <col min="7" max="7" width="19.125" style="3" customWidth="1"/>
    <col min="8" max="8" width="15.5" style="3" customWidth="1"/>
    <col min="9" max="9" width="15.875" style="22" bestFit="1" customWidth="1"/>
    <col min="10" max="10" width="16.25" style="3" bestFit="1" customWidth="1"/>
    <col min="11" max="11" width="9" style="3"/>
    <col min="12" max="12" width="17.5" style="3" bestFit="1" customWidth="1"/>
    <col min="13" max="13" width="12" style="3" bestFit="1" customWidth="1"/>
    <col min="14" max="14" width="13.125" style="3" customWidth="1"/>
    <col min="15" max="15" width="13.5" style="3" customWidth="1"/>
    <col min="16" max="48" width="9" style="3"/>
    <col min="49" max="16384" width="9" style="2"/>
  </cols>
  <sheetData>
    <row r="1" spans="1:48" x14ac:dyDescent="0.3">
      <c r="A1" s="47" t="s">
        <v>50</v>
      </c>
      <c r="B1" s="47"/>
      <c r="C1" s="47"/>
      <c r="D1" s="47"/>
      <c r="E1" s="47"/>
      <c r="F1" s="47"/>
      <c r="G1" s="47"/>
      <c r="H1" s="47"/>
      <c r="I1" s="47"/>
      <c r="J1" s="47"/>
    </row>
    <row r="2" spans="1:48" ht="21" customHeight="1" x14ac:dyDescent="0.3">
      <c r="A2" s="45" t="str">
        <f>'[1]Lam Nghiep'!$A$3:$N$3</f>
        <v>(Kèm theo Thông báo  số 79/TB-UBND ngày 10/11/2025 của UBND xã Tân Kỳ)</v>
      </c>
      <c r="B2" s="45"/>
      <c r="C2" s="45"/>
      <c r="D2" s="45"/>
      <c r="E2" s="45"/>
      <c r="F2" s="45"/>
      <c r="G2" s="45"/>
      <c r="H2" s="45"/>
      <c r="I2" s="45"/>
      <c r="J2" s="45"/>
    </row>
    <row r="3" spans="1:48" ht="19.5" customHeight="1" x14ac:dyDescent="0.3">
      <c r="A3" s="49" t="s">
        <v>8</v>
      </c>
      <c r="B3" s="49" t="s">
        <v>34</v>
      </c>
      <c r="C3" s="49" t="s">
        <v>9</v>
      </c>
      <c r="D3" s="49"/>
      <c r="E3" s="49"/>
      <c r="F3" s="49" t="s">
        <v>10</v>
      </c>
      <c r="G3" s="49"/>
      <c r="H3" s="49"/>
      <c r="I3" s="48" t="s">
        <v>29</v>
      </c>
      <c r="J3" s="49" t="s">
        <v>25</v>
      </c>
      <c r="K3" s="10"/>
      <c r="L3" s="10"/>
      <c r="M3" s="10"/>
      <c r="N3" s="10"/>
      <c r="O3" s="10"/>
    </row>
    <row r="4" spans="1:48" ht="15.75" customHeight="1" x14ac:dyDescent="0.3">
      <c r="A4" s="49"/>
      <c r="B4" s="49"/>
      <c r="C4" s="49" t="s">
        <v>12</v>
      </c>
      <c r="D4" s="49"/>
      <c r="E4" s="49"/>
      <c r="F4" s="49" t="s">
        <v>12</v>
      </c>
      <c r="G4" s="49"/>
      <c r="H4" s="49"/>
      <c r="I4" s="48"/>
      <c r="J4" s="49"/>
      <c r="K4" s="10"/>
      <c r="L4" s="10"/>
      <c r="M4" s="10"/>
      <c r="N4" s="10"/>
      <c r="O4" s="10"/>
    </row>
    <row r="5" spans="1:48" ht="79.5" customHeight="1" x14ac:dyDescent="0.3">
      <c r="A5" s="49"/>
      <c r="B5" s="49"/>
      <c r="C5" s="17" t="s">
        <v>16</v>
      </c>
      <c r="D5" s="17" t="s">
        <v>17</v>
      </c>
      <c r="E5" s="17" t="s">
        <v>18</v>
      </c>
      <c r="F5" s="17" t="s">
        <v>16</v>
      </c>
      <c r="G5" s="17" t="s">
        <v>22</v>
      </c>
      <c r="H5" s="17" t="s">
        <v>23</v>
      </c>
      <c r="I5" s="48"/>
      <c r="J5" s="49"/>
      <c r="K5" s="10"/>
      <c r="L5" s="10"/>
      <c r="M5" s="10"/>
      <c r="N5" s="10"/>
      <c r="O5" s="10"/>
    </row>
    <row r="6" spans="1:48" s="40" customFormat="1" ht="19.5" customHeight="1" x14ac:dyDescent="0.3">
      <c r="A6" s="18"/>
      <c r="B6" s="18"/>
      <c r="C6" s="18" t="s">
        <v>3</v>
      </c>
      <c r="D6" s="18" t="s">
        <v>3</v>
      </c>
      <c r="E6" s="18" t="s">
        <v>3</v>
      </c>
      <c r="F6" s="18" t="s">
        <v>3</v>
      </c>
      <c r="G6" s="18" t="s">
        <v>3</v>
      </c>
      <c r="H6" s="18" t="s">
        <v>3</v>
      </c>
      <c r="I6" s="26" t="s">
        <v>32</v>
      </c>
      <c r="J6" s="18" t="s">
        <v>33</v>
      </c>
      <c r="K6" s="39"/>
      <c r="L6" s="39"/>
      <c r="M6" s="39"/>
      <c r="N6" s="39"/>
      <c r="O6" s="39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</row>
    <row r="7" spans="1:48" ht="14.25" customHeight="1" x14ac:dyDescent="0.3">
      <c r="A7" s="11"/>
      <c r="B7" s="18">
        <v>1</v>
      </c>
      <c r="C7" s="18">
        <v>2</v>
      </c>
      <c r="D7" s="18">
        <v>3</v>
      </c>
      <c r="E7" s="18">
        <v>4</v>
      </c>
      <c r="F7" s="18">
        <v>5</v>
      </c>
      <c r="G7" s="18">
        <v>6</v>
      </c>
      <c r="H7" s="18">
        <v>7</v>
      </c>
      <c r="I7" s="26">
        <v>8</v>
      </c>
      <c r="J7" s="18">
        <v>9</v>
      </c>
      <c r="K7" s="10"/>
      <c r="L7" s="10"/>
      <c r="M7" s="10"/>
      <c r="N7" s="10"/>
      <c r="O7" s="10"/>
    </row>
    <row r="8" spans="1:48" x14ac:dyDescent="0.3">
      <c r="A8" s="28"/>
      <c r="B8" s="37" t="s">
        <v>36</v>
      </c>
      <c r="C8" s="5"/>
      <c r="D8" s="5"/>
      <c r="E8" s="5"/>
      <c r="F8" s="5"/>
      <c r="G8" s="5"/>
      <c r="H8" s="5"/>
      <c r="I8" s="6"/>
      <c r="J8" s="6">
        <f t="shared" ref="J8" si="0">(C8+D8+E8+F8+G8+H8)*I8</f>
        <v>0</v>
      </c>
    </row>
    <row r="9" spans="1:48" x14ac:dyDescent="0.3">
      <c r="A9" s="28"/>
      <c r="B9" s="44" t="s">
        <v>49</v>
      </c>
      <c r="C9" s="5"/>
      <c r="D9" s="5"/>
      <c r="E9" s="5"/>
      <c r="F9" s="5"/>
      <c r="G9" s="5"/>
      <c r="H9" s="5"/>
      <c r="I9" s="6"/>
      <c r="J9" s="6"/>
    </row>
    <row r="10" spans="1:48" s="20" customFormat="1" x14ac:dyDescent="0.3">
      <c r="A10" s="28">
        <v>1</v>
      </c>
      <c r="B10" s="38" t="s">
        <v>37</v>
      </c>
      <c r="C10" s="5"/>
      <c r="D10" s="5"/>
      <c r="E10" s="5">
        <f>20*0.0001</f>
        <v>2E-3</v>
      </c>
      <c r="F10" s="5"/>
      <c r="G10" s="5"/>
      <c r="H10" s="5"/>
      <c r="I10" s="15">
        <v>15000000</v>
      </c>
      <c r="J10" s="6">
        <f>(C10+D10+E10+F10+G10+H10)*I10</f>
        <v>30000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</row>
    <row r="11" spans="1:48" s="20" customFormat="1" x14ac:dyDescent="0.3">
      <c r="A11" s="28">
        <v>2</v>
      </c>
      <c r="B11" s="38" t="s">
        <v>38</v>
      </c>
      <c r="C11" s="5"/>
      <c r="D11" s="5"/>
      <c r="E11" s="5">
        <f>60*0.0001</f>
        <v>6.0000000000000001E-3</v>
      </c>
      <c r="F11" s="5"/>
      <c r="G11" s="5"/>
      <c r="H11" s="5"/>
      <c r="I11" s="15">
        <v>15000000</v>
      </c>
      <c r="J11" s="6">
        <f>(C11+D11+E11+F11+G11+H11)*I11</f>
        <v>90000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s="20" customFormat="1" x14ac:dyDescent="0.3">
      <c r="A12" s="28">
        <v>3</v>
      </c>
      <c r="B12" s="38" t="s">
        <v>44</v>
      </c>
      <c r="C12" s="5"/>
      <c r="D12" s="5"/>
      <c r="E12" s="5">
        <f>90*0.0001</f>
        <v>9.0000000000000011E-3</v>
      </c>
      <c r="F12" s="5"/>
      <c r="G12" s="5"/>
      <c r="H12" s="5"/>
      <c r="I12" s="15">
        <v>15000000</v>
      </c>
      <c r="J12" s="6">
        <f>(C12+D12+E12+F12+G12+H12)*I12</f>
        <v>135000.00000000003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s="16" customFormat="1" x14ac:dyDescent="0.3">
      <c r="A13" s="14"/>
      <c r="B13" s="14" t="s">
        <v>46</v>
      </c>
      <c r="C13" s="14">
        <f t="shared" ref="C13:H13" si="1">SUM(C8:C12)</f>
        <v>0</v>
      </c>
      <c r="D13" s="14">
        <f t="shared" si="1"/>
        <v>0</v>
      </c>
      <c r="E13" s="14">
        <f>SUM(E8:E12)</f>
        <v>1.7000000000000001E-2</v>
      </c>
      <c r="F13" s="14">
        <f t="shared" si="1"/>
        <v>0</v>
      </c>
      <c r="G13" s="14">
        <f t="shared" si="1"/>
        <v>0</v>
      </c>
      <c r="H13" s="14">
        <f t="shared" si="1"/>
        <v>0</v>
      </c>
      <c r="I13" s="30"/>
      <c r="J13" s="30">
        <f>SUM(J8:J12)</f>
        <v>255000.00000000003</v>
      </c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</row>
    <row r="14" spans="1:48" s="16" customFormat="1" x14ac:dyDescent="0.3">
      <c r="A14" s="14"/>
      <c r="B14" s="14" t="s">
        <v>48</v>
      </c>
      <c r="C14" s="46">
        <f>C13+D13+E13+F13+G13+H13</f>
        <v>1.7000000000000001E-2</v>
      </c>
      <c r="D14" s="46"/>
      <c r="E14" s="46"/>
      <c r="F14" s="46"/>
      <c r="G14" s="46"/>
      <c r="H14" s="46"/>
      <c r="I14" s="30"/>
      <c r="J14" s="14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</row>
    <row r="17" spans="10:10" x14ac:dyDescent="0.3">
      <c r="J17" s="22"/>
    </row>
    <row r="28" spans="10:10" x14ac:dyDescent="0.3">
      <c r="J28" s="22"/>
    </row>
    <row r="29" spans="10:10" x14ac:dyDescent="0.3">
      <c r="J29" s="22"/>
    </row>
    <row r="30" spans="10:10" x14ac:dyDescent="0.3">
      <c r="J30" s="22"/>
    </row>
    <row r="31" spans="10:10" x14ac:dyDescent="0.3">
      <c r="J31" s="22"/>
    </row>
    <row r="32" spans="10:10" x14ac:dyDescent="0.3">
      <c r="J32" s="22"/>
    </row>
    <row r="33" spans="10:10" x14ac:dyDescent="0.3">
      <c r="J33" s="22"/>
    </row>
  </sheetData>
  <mergeCells count="11">
    <mergeCell ref="A2:J2"/>
    <mergeCell ref="C14:H14"/>
    <mergeCell ref="A1:J1"/>
    <mergeCell ref="I3:I5"/>
    <mergeCell ref="J3:J5"/>
    <mergeCell ref="F4:H4"/>
    <mergeCell ref="A3:A5"/>
    <mergeCell ref="B3:B5"/>
    <mergeCell ref="C3:E3"/>
    <mergeCell ref="F3:H3"/>
    <mergeCell ref="C4:E4"/>
  </mergeCells>
  <pageMargins left="0.7" right="0.7" top="0.75" bottom="0.75" header="0.3" footer="0.3"/>
  <pageSetup paperSize="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0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5" sqref="F5"/>
    </sheetView>
  </sheetViews>
  <sheetFormatPr defaultRowHeight="18.75" x14ac:dyDescent="0.3"/>
  <cols>
    <col min="1" max="1" width="6" style="3" customWidth="1"/>
    <col min="2" max="2" width="24.25" style="3" customWidth="1"/>
    <col min="3" max="3" width="8.875" style="3" customWidth="1"/>
    <col min="4" max="4" width="9.75" style="3" customWidth="1"/>
    <col min="5" max="5" width="10.125" style="3" customWidth="1"/>
    <col min="6" max="6" width="10.5" style="3" customWidth="1"/>
    <col min="7" max="7" width="10.875" style="3" customWidth="1"/>
    <col min="8" max="8" width="9.125" style="3" customWidth="1"/>
    <col min="9" max="9" width="15.75" style="3" customWidth="1"/>
    <col min="10" max="10" width="14.125" style="22" customWidth="1"/>
    <col min="11" max="11" width="7.25" style="3" customWidth="1"/>
    <col min="12" max="12" width="21" style="19" customWidth="1"/>
    <col min="13" max="13" width="14.25" style="19" bestFit="1" customWidth="1"/>
    <col min="14" max="79" width="9" style="19"/>
    <col min="80" max="16384" width="9" style="3"/>
  </cols>
  <sheetData>
    <row r="1" spans="1:79" x14ac:dyDescent="0.3">
      <c r="A1" s="47" t="s">
        <v>51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79" ht="21.75" customHeight="1" x14ac:dyDescent="0.3">
      <c r="A2" s="53" t="str">
        <f>'Hang nam'!A2:J2</f>
        <v>(Kèm theo Thông báo  số 79/TB-UBND ngày 10/11/2025 của UBND xã Tân Kỳ)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79" ht="28.5" customHeight="1" x14ac:dyDescent="0.3">
      <c r="A3" s="49" t="s">
        <v>8</v>
      </c>
      <c r="B3" s="49" t="s">
        <v>31</v>
      </c>
      <c r="C3" s="49" t="s">
        <v>9</v>
      </c>
      <c r="D3" s="49"/>
      <c r="E3" s="49"/>
      <c r="F3" s="54" t="s">
        <v>10</v>
      </c>
      <c r="G3" s="54"/>
      <c r="H3" s="54"/>
      <c r="I3" s="49" t="s">
        <v>24</v>
      </c>
      <c r="J3" s="48" t="s">
        <v>25</v>
      </c>
      <c r="K3" s="49" t="s">
        <v>26</v>
      </c>
    </row>
    <row r="4" spans="1:79" ht="15.75" customHeight="1" x14ac:dyDescent="0.3">
      <c r="A4" s="49"/>
      <c r="B4" s="49"/>
      <c r="C4" s="49" t="s">
        <v>11</v>
      </c>
      <c r="D4" s="49"/>
      <c r="E4" s="49"/>
      <c r="F4" s="49" t="s">
        <v>11</v>
      </c>
      <c r="G4" s="49"/>
      <c r="H4" s="49"/>
      <c r="I4" s="49"/>
      <c r="J4" s="48"/>
      <c r="K4" s="49"/>
    </row>
    <row r="5" spans="1:79" ht="72.75" customHeight="1" x14ac:dyDescent="0.3">
      <c r="A5" s="49"/>
      <c r="B5" s="49"/>
      <c r="C5" s="17" t="s">
        <v>13</v>
      </c>
      <c r="D5" s="17" t="s">
        <v>14</v>
      </c>
      <c r="E5" s="17" t="s">
        <v>15</v>
      </c>
      <c r="F5" s="17" t="s">
        <v>19</v>
      </c>
      <c r="G5" s="17" t="s">
        <v>20</v>
      </c>
      <c r="H5" s="17" t="s">
        <v>21</v>
      </c>
      <c r="I5" s="49"/>
      <c r="J5" s="48"/>
      <c r="K5" s="49"/>
    </row>
    <row r="6" spans="1:79" ht="20.25" customHeight="1" x14ac:dyDescent="0.3">
      <c r="A6" s="49"/>
      <c r="B6" s="49"/>
      <c r="C6" s="18" t="s">
        <v>3</v>
      </c>
      <c r="D6" s="18" t="s">
        <v>3</v>
      </c>
      <c r="E6" s="18" t="s">
        <v>3</v>
      </c>
      <c r="F6" s="18" t="s">
        <v>3</v>
      </c>
      <c r="G6" s="18" t="s">
        <v>3</v>
      </c>
      <c r="H6" s="18" t="s">
        <v>3</v>
      </c>
      <c r="I6" s="18" t="s">
        <v>27</v>
      </c>
      <c r="J6" s="26" t="s">
        <v>28</v>
      </c>
      <c r="K6" s="11"/>
    </row>
    <row r="7" spans="1:79" s="36" customFormat="1" ht="14.25" customHeight="1" x14ac:dyDescent="0.3">
      <c r="A7" s="18"/>
      <c r="B7" s="18">
        <v>1</v>
      </c>
      <c r="C7" s="18">
        <v>2</v>
      </c>
      <c r="D7" s="18">
        <v>3</v>
      </c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26">
        <v>9</v>
      </c>
      <c r="K7" s="18">
        <v>10</v>
      </c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</row>
    <row r="8" spans="1:79" s="36" customFormat="1" ht="18.75" customHeight="1" x14ac:dyDescent="0.3">
      <c r="A8" s="18"/>
      <c r="B8" s="44" t="s">
        <v>49</v>
      </c>
      <c r="C8" s="18"/>
      <c r="D8" s="18"/>
      <c r="E8" s="18"/>
      <c r="F8" s="18"/>
      <c r="G8" s="18"/>
      <c r="H8" s="18"/>
      <c r="I8" s="18"/>
      <c r="J8" s="26"/>
      <c r="K8" s="18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</row>
    <row r="9" spans="1:79" ht="23.25" customHeight="1" x14ac:dyDescent="0.3">
      <c r="A9" s="14"/>
      <c r="B9" s="14" t="s">
        <v>36</v>
      </c>
      <c r="C9" s="5"/>
      <c r="D9" s="5"/>
      <c r="E9" s="5"/>
      <c r="F9" s="5"/>
      <c r="G9" s="5"/>
      <c r="H9" s="5"/>
      <c r="I9" s="15"/>
      <c r="J9" s="6">
        <f t="shared" ref="J9:J15" si="0">(E9+H9)*I9</f>
        <v>0</v>
      </c>
      <c r="K9" s="5"/>
    </row>
    <row r="10" spans="1:79" ht="23.25" customHeight="1" x14ac:dyDescent="0.3">
      <c r="A10" s="5">
        <v>1</v>
      </c>
      <c r="B10" s="5" t="s">
        <v>37</v>
      </c>
      <c r="C10" s="5"/>
      <c r="D10" s="5"/>
      <c r="E10" s="5">
        <f>50*0.0001</f>
        <v>5.0000000000000001E-3</v>
      </c>
      <c r="F10" s="5"/>
      <c r="G10" s="5"/>
      <c r="H10" s="5"/>
      <c r="I10" s="4">
        <v>10000000</v>
      </c>
      <c r="J10" s="6">
        <f t="shared" si="0"/>
        <v>50000</v>
      </c>
      <c r="K10" s="5"/>
    </row>
    <row r="11" spans="1:79" ht="23.25" customHeight="1" x14ac:dyDescent="0.3">
      <c r="A11" s="5">
        <v>2</v>
      </c>
      <c r="B11" s="5" t="s">
        <v>39</v>
      </c>
      <c r="C11" s="5"/>
      <c r="D11" s="5"/>
      <c r="E11" s="5">
        <f>0.01</f>
        <v>0.01</v>
      </c>
      <c r="F11" s="5"/>
      <c r="G11" s="5"/>
      <c r="H11" s="5"/>
      <c r="I11" s="4">
        <v>10000000</v>
      </c>
      <c r="J11" s="6">
        <f t="shared" si="0"/>
        <v>100000</v>
      </c>
      <c r="K11" s="5"/>
    </row>
    <row r="12" spans="1:79" ht="23.25" customHeight="1" x14ac:dyDescent="0.3">
      <c r="A12" s="5">
        <v>3</v>
      </c>
      <c r="B12" s="5" t="s">
        <v>40</v>
      </c>
      <c r="C12" s="5"/>
      <c r="D12" s="5"/>
      <c r="E12" s="5">
        <f>0.0001*30</f>
        <v>3.0000000000000001E-3</v>
      </c>
      <c r="F12" s="5"/>
      <c r="G12" s="5"/>
      <c r="H12" s="5"/>
      <c r="I12" s="4">
        <v>10000000</v>
      </c>
      <c r="J12" s="6">
        <f t="shared" si="0"/>
        <v>30000</v>
      </c>
      <c r="K12" s="5"/>
    </row>
    <row r="13" spans="1:79" ht="23.25" customHeight="1" x14ac:dyDescent="0.3">
      <c r="A13" s="5">
        <v>4</v>
      </c>
      <c r="B13" s="5" t="s">
        <v>41</v>
      </c>
      <c r="C13" s="5"/>
      <c r="D13" s="5"/>
      <c r="E13" s="5">
        <f>0.0001*40</f>
        <v>4.0000000000000001E-3</v>
      </c>
      <c r="F13" s="5"/>
      <c r="G13" s="5"/>
      <c r="H13" s="5"/>
      <c r="I13" s="4">
        <v>10000000</v>
      </c>
      <c r="J13" s="6">
        <f t="shared" si="0"/>
        <v>40000</v>
      </c>
      <c r="K13" s="5"/>
    </row>
    <row r="14" spans="1:79" ht="23.25" customHeight="1" x14ac:dyDescent="0.3">
      <c r="A14" s="5">
        <v>5</v>
      </c>
      <c r="B14" s="5" t="s">
        <v>42</v>
      </c>
      <c r="C14" s="5"/>
      <c r="D14" s="5"/>
      <c r="E14" s="5">
        <f>0.0001*40</f>
        <v>4.0000000000000001E-3</v>
      </c>
      <c r="F14" s="5"/>
      <c r="G14" s="5"/>
      <c r="H14" s="5"/>
      <c r="I14" s="4">
        <v>10000000</v>
      </c>
      <c r="J14" s="6">
        <f t="shared" si="0"/>
        <v>40000</v>
      </c>
      <c r="K14" s="5"/>
    </row>
    <row r="15" spans="1:79" ht="23.25" customHeight="1" x14ac:dyDescent="0.3">
      <c r="A15" s="5">
        <v>6</v>
      </c>
      <c r="B15" s="5" t="s">
        <v>43</v>
      </c>
      <c r="C15" s="5"/>
      <c r="D15" s="5"/>
      <c r="E15" s="5">
        <f>0.0001*70</f>
        <v>7.0000000000000001E-3</v>
      </c>
      <c r="F15" s="5"/>
      <c r="G15" s="5"/>
      <c r="H15" s="5"/>
      <c r="I15" s="4">
        <v>10000000</v>
      </c>
      <c r="J15" s="6">
        <f t="shared" si="0"/>
        <v>70000</v>
      </c>
      <c r="K15" s="5"/>
    </row>
    <row r="16" spans="1:79" s="33" customFormat="1" x14ac:dyDescent="0.3">
      <c r="A16" s="31"/>
      <c r="B16" s="31" t="s">
        <v>46</v>
      </c>
      <c r="C16" s="31"/>
      <c r="D16" s="31"/>
      <c r="E16" s="43">
        <f>SUM(E9:E15)</f>
        <v>3.3000000000000002E-2</v>
      </c>
      <c r="F16" s="31">
        <f>SUM(F9:F15)</f>
        <v>0</v>
      </c>
      <c r="G16" s="31">
        <f>SUM(G9:G15)</f>
        <v>0</v>
      </c>
      <c r="H16" s="31">
        <f>SUM(H9:H15)</f>
        <v>0</v>
      </c>
      <c r="I16" s="34"/>
      <c r="J16" s="34">
        <f>SUM(J9:J15)</f>
        <v>330000</v>
      </c>
      <c r="K16" s="31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</row>
    <row r="17" spans="1:11" x14ac:dyDescent="0.3">
      <c r="A17" s="14"/>
      <c r="B17" s="14" t="s">
        <v>47</v>
      </c>
      <c r="C17" s="50">
        <f>E16+H16</f>
        <v>3.3000000000000002E-2</v>
      </c>
      <c r="D17" s="51"/>
      <c r="E17" s="51"/>
      <c r="F17" s="51"/>
      <c r="G17" s="51"/>
      <c r="H17" s="52"/>
      <c r="I17" s="14"/>
      <c r="J17" s="30"/>
      <c r="K17" s="14"/>
    </row>
    <row r="20" spans="1:11" x14ac:dyDescent="0.3">
      <c r="E20" s="22"/>
    </row>
  </sheetData>
  <mergeCells count="12">
    <mergeCell ref="C17:H17"/>
    <mergeCell ref="A1:K1"/>
    <mergeCell ref="A2:K2"/>
    <mergeCell ref="F4:H4"/>
    <mergeCell ref="C3:E3"/>
    <mergeCell ref="F3:H3"/>
    <mergeCell ref="C4:E4"/>
    <mergeCell ref="I3:I5"/>
    <mergeCell ref="J3:J5"/>
    <mergeCell ref="K3:K5"/>
    <mergeCell ref="B3:B6"/>
    <mergeCell ref="A3:A6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pane ySplit="6" topLeftCell="A7" activePane="bottomLeft" state="frozen"/>
      <selection pane="bottomLeft" activeCell="E4" sqref="E4:E5"/>
    </sheetView>
  </sheetViews>
  <sheetFormatPr defaultRowHeight="15.75" x14ac:dyDescent="0.25"/>
  <cols>
    <col min="1" max="1" width="6.125" customWidth="1"/>
    <col min="2" max="2" width="22" customWidth="1"/>
    <col min="3" max="3" width="13.125" customWidth="1"/>
    <col min="4" max="4" width="14.75" customWidth="1"/>
    <col min="5" max="5" width="14.125" customWidth="1"/>
    <col min="6" max="6" width="15.75" customWidth="1"/>
    <col min="7" max="7" width="13.375" customWidth="1"/>
    <col min="8" max="8" width="13.25" customWidth="1"/>
    <col min="9" max="9" width="8.125" customWidth="1"/>
    <col min="10" max="10" width="12.125" customWidth="1"/>
    <col min="11" max="11" width="10.75" customWidth="1"/>
    <col min="12" max="12" width="14.75" bestFit="1" customWidth="1"/>
    <col min="13" max="13" width="19" customWidth="1"/>
  </cols>
  <sheetData>
    <row r="1" spans="1:12" x14ac:dyDescent="0.25">
      <c r="A1" s="1"/>
    </row>
    <row r="2" spans="1:12" x14ac:dyDescent="0.25">
      <c r="A2" s="56" t="s">
        <v>52</v>
      </c>
      <c r="B2" s="56"/>
      <c r="C2" s="56"/>
      <c r="D2" s="56"/>
      <c r="E2" s="56"/>
      <c r="F2" s="56"/>
      <c r="G2" s="56"/>
      <c r="H2" s="56"/>
      <c r="I2" s="56"/>
    </row>
    <row r="3" spans="1:12" x14ac:dyDescent="0.25">
      <c r="A3" s="55" t="str">
        <f>'Hang nam'!A2:J2</f>
        <v>(Kèm theo Thông báo  số 79/TB-UBND ngày 10/11/2025 của UBND xã Tân Kỳ)</v>
      </c>
      <c r="B3" s="55"/>
      <c r="C3" s="55"/>
      <c r="D3" s="55"/>
      <c r="E3" s="55"/>
      <c r="F3" s="55"/>
      <c r="G3" s="55"/>
      <c r="H3" s="55"/>
      <c r="I3" s="55"/>
    </row>
    <row r="4" spans="1:12" ht="52.5" customHeight="1" x14ac:dyDescent="0.25">
      <c r="A4" s="49" t="s">
        <v>0</v>
      </c>
      <c r="B4" s="49" t="s">
        <v>31</v>
      </c>
      <c r="C4" s="49" t="s">
        <v>1</v>
      </c>
      <c r="D4" s="49" t="s">
        <v>4</v>
      </c>
      <c r="E4" s="49" t="s">
        <v>5</v>
      </c>
      <c r="F4" s="49" t="s">
        <v>6</v>
      </c>
      <c r="G4" s="49" t="s">
        <v>30</v>
      </c>
      <c r="H4" s="49" t="s">
        <v>25</v>
      </c>
      <c r="I4" s="49" t="s">
        <v>26</v>
      </c>
      <c r="J4" s="8"/>
      <c r="K4" s="8"/>
      <c r="L4" s="8"/>
    </row>
    <row r="5" spans="1:12" ht="30" customHeight="1" x14ac:dyDescent="0.25">
      <c r="A5" s="49"/>
      <c r="B5" s="49"/>
      <c r="C5" s="49"/>
      <c r="D5" s="49"/>
      <c r="E5" s="49"/>
      <c r="F5" s="49"/>
      <c r="G5" s="49"/>
      <c r="H5" s="49"/>
      <c r="I5" s="49"/>
      <c r="J5" s="8"/>
      <c r="K5" s="8"/>
      <c r="L5" s="8"/>
    </row>
    <row r="6" spans="1:12" ht="33" customHeight="1" x14ac:dyDescent="0.25">
      <c r="A6" s="49"/>
      <c r="B6" s="49"/>
      <c r="C6" s="27" t="s">
        <v>2</v>
      </c>
      <c r="D6" s="27" t="s">
        <v>7</v>
      </c>
      <c r="E6" s="27" t="s">
        <v>35</v>
      </c>
      <c r="F6" s="27" t="s">
        <v>7</v>
      </c>
      <c r="G6" s="27" t="s">
        <v>27</v>
      </c>
      <c r="H6" s="27" t="s">
        <v>28</v>
      </c>
      <c r="I6" s="7"/>
      <c r="J6" s="8"/>
      <c r="K6" s="41"/>
      <c r="L6" s="8"/>
    </row>
    <row r="7" spans="1:12" x14ac:dyDescent="0.25">
      <c r="A7" s="7"/>
      <c r="B7" s="27">
        <v>1</v>
      </c>
      <c r="C7" s="27">
        <v>2</v>
      </c>
      <c r="D7" s="27">
        <v>3</v>
      </c>
      <c r="E7" s="27">
        <v>4</v>
      </c>
      <c r="F7" s="27">
        <v>5</v>
      </c>
      <c r="G7" s="27">
        <v>6</v>
      </c>
      <c r="H7" s="27">
        <v>7</v>
      </c>
      <c r="I7" s="27">
        <v>8</v>
      </c>
      <c r="J7" s="8"/>
      <c r="K7" s="8"/>
      <c r="L7" s="8"/>
    </row>
    <row r="8" spans="1:12" s="8" customFormat="1" x14ac:dyDescent="0.25">
      <c r="A8" s="7"/>
      <c r="B8" s="17"/>
      <c r="C8" s="7"/>
      <c r="D8" s="7"/>
      <c r="E8" s="7"/>
      <c r="F8" s="7"/>
      <c r="G8" s="7"/>
      <c r="H8" s="7"/>
      <c r="I8" s="7"/>
    </row>
    <row r="9" spans="1:12" s="3" customFormat="1" ht="21" customHeight="1" x14ac:dyDescent="0.3">
      <c r="A9" s="25"/>
      <c r="B9" s="14" t="s">
        <v>36</v>
      </c>
      <c r="C9" s="11"/>
      <c r="D9" s="11"/>
      <c r="E9" s="11"/>
      <c r="F9" s="13"/>
      <c r="G9" s="4"/>
      <c r="H9" s="12">
        <f t="shared" ref="H9" si="0">G9*F9</f>
        <v>0</v>
      </c>
      <c r="I9" s="11"/>
      <c r="J9" s="22"/>
    </row>
    <row r="10" spans="1:12" s="3" customFormat="1" ht="21" customHeight="1" x14ac:dyDescent="0.3">
      <c r="A10" s="25"/>
      <c r="B10" s="44" t="s">
        <v>49</v>
      </c>
      <c r="C10" s="11"/>
      <c r="D10" s="11"/>
      <c r="E10" s="11"/>
      <c r="F10" s="13"/>
      <c r="G10" s="4"/>
      <c r="H10" s="12"/>
      <c r="I10" s="11"/>
      <c r="J10" s="22"/>
    </row>
    <row r="11" spans="1:12" s="20" customFormat="1" ht="21" customHeight="1" x14ac:dyDescent="0.3">
      <c r="A11" s="11">
        <v>1</v>
      </c>
      <c r="B11" s="5" t="s">
        <v>45</v>
      </c>
      <c r="C11" s="11"/>
      <c r="D11" s="11"/>
      <c r="E11" s="11"/>
      <c r="F11" s="13">
        <v>2.5000000000000001E-2</v>
      </c>
      <c r="G11" s="4">
        <v>15000000</v>
      </c>
      <c r="H11" s="12">
        <f>G11*F11</f>
        <v>375000</v>
      </c>
      <c r="I11" s="11"/>
      <c r="J11" s="22"/>
      <c r="K11" s="3"/>
      <c r="L11" s="3"/>
    </row>
    <row r="12" spans="1:12" s="8" customFormat="1" ht="25.5" customHeight="1" x14ac:dyDescent="0.3">
      <c r="A12" s="7"/>
      <c r="B12" s="14" t="s">
        <v>46</v>
      </c>
      <c r="C12" s="7"/>
      <c r="D12" s="7"/>
      <c r="E12" s="7"/>
      <c r="F12" s="42">
        <f>SUM(F9:F11)</f>
        <v>2.5000000000000001E-2</v>
      </c>
      <c r="G12" s="9"/>
      <c r="H12" s="23">
        <f>SUM(H9:H11)</f>
        <v>375000</v>
      </c>
      <c r="I12" s="7"/>
      <c r="J12" s="24"/>
      <c r="L12" s="21"/>
    </row>
    <row r="13" spans="1:12" x14ac:dyDescent="0.25">
      <c r="J13" s="8"/>
      <c r="K13" s="8"/>
      <c r="L13" s="8"/>
    </row>
  </sheetData>
  <mergeCells count="11">
    <mergeCell ref="A3:I3"/>
    <mergeCell ref="A2:I2"/>
    <mergeCell ref="G4:G5"/>
    <mergeCell ref="H4:H5"/>
    <mergeCell ref="I4:I5"/>
    <mergeCell ref="A4:A6"/>
    <mergeCell ref="B4:B6"/>
    <mergeCell ref="C4:C5"/>
    <mergeCell ref="D4:D5"/>
    <mergeCell ref="E4:E5"/>
    <mergeCell ref="F4:F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Hang nam</vt:lpstr>
      <vt:lpstr>Lua</vt:lpstr>
      <vt:lpstr>Ao</vt:lpstr>
      <vt:lpstr>Ao!chuong_pl_3_name</vt:lpstr>
      <vt:lpstr>'Hang nam'!Print_Titles</vt:lpstr>
      <vt:lpstr>Lua!Print_Titles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2025-11-16T10:24:42Z</cp:lastPrinted>
  <dcterms:created xsi:type="dcterms:W3CDTF">2025-08-24T08:17:09Z</dcterms:created>
  <dcterms:modified xsi:type="dcterms:W3CDTF">2025-11-16T22:44:01Z</dcterms:modified>
</cp:coreProperties>
</file>